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8520" activeTab="6"/>
  </bookViews>
  <sheets>
    <sheet name="Főösszesítő" sheetId="1" r:id="rId1"/>
    <sheet name="Munkanem összesítő" sheetId="2" r:id="rId2"/>
    <sheet name="33." sheetId="3" r:id="rId3"/>
    <sheet name="44." sheetId="6" r:id="rId4"/>
    <sheet name="71" sheetId="7" r:id="rId5"/>
    <sheet name="81." sheetId="4" r:id="rId6"/>
    <sheet name="82." sheetId="5" r:id="rId7"/>
  </sheets>
  <calcPr calcId="152511" iterateDelta="1E-4"/>
</workbook>
</file>

<file path=xl/calcChain.xml><?xml version="1.0" encoding="utf-8"?>
<calcChain xmlns="http://schemas.openxmlformats.org/spreadsheetml/2006/main">
  <c r="I4" i="7" l="1"/>
  <c r="I6" i="7" s="1"/>
  <c r="D4" i="2" s="1"/>
  <c r="H4" i="7"/>
  <c r="H6" i="7" s="1"/>
  <c r="C4" i="2" s="1"/>
  <c r="J19" i="5"/>
  <c r="I19" i="5"/>
  <c r="J18" i="5"/>
  <c r="I18" i="5"/>
  <c r="J17" i="5"/>
  <c r="I17" i="5"/>
  <c r="J16" i="5"/>
  <c r="I16" i="5"/>
  <c r="J15" i="5"/>
  <c r="I15" i="5"/>
  <c r="J13" i="5"/>
  <c r="I13" i="5"/>
  <c r="J11" i="5"/>
  <c r="I11" i="5"/>
  <c r="J10" i="5"/>
  <c r="I10" i="5"/>
  <c r="J9" i="5"/>
  <c r="I9" i="5"/>
  <c r="J7" i="5"/>
  <c r="I7" i="5"/>
  <c r="I7" i="6"/>
  <c r="H7" i="6"/>
  <c r="I6" i="6"/>
  <c r="H6" i="6"/>
  <c r="I2" i="3"/>
  <c r="J2" i="3"/>
  <c r="I3" i="3"/>
  <c r="J3" i="3"/>
  <c r="I4" i="3"/>
  <c r="I2" i="4"/>
  <c r="I9" i="4" s="1"/>
  <c r="C5" i="2" s="1"/>
  <c r="J2" i="4"/>
  <c r="I3" i="4"/>
  <c r="J3" i="4"/>
  <c r="I4" i="4"/>
  <c r="J4" i="4"/>
  <c r="I5" i="4"/>
  <c r="J5" i="4"/>
  <c r="I6" i="4"/>
  <c r="J6" i="4"/>
  <c r="I7" i="4"/>
  <c r="J7" i="4"/>
  <c r="I8" i="4"/>
  <c r="J8" i="4"/>
  <c r="I2" i="5"/>
  <c r="J2" i="5"/>
  <c r="I3" i="5"/>
  <c r="J3" i="5"/>
  <c r="I4" i="5"/>
  <c r="J4" i="5"/>
  <c r="I5" i="5"/>
  <c r="J5" i="5"/>
  <c r="I6" i="5"/>
  <c r="J6" i="5"/>
  <c r="C2" i="2"/>
  <c r="J20" i="5" l="1"/>
  <c r="I20" i="5"/>
  <c r="J4" i="3"/>
  <c r="D2" i="2" s="1"/>
  <c r="J9" i="4"/>
  <c r="D5" i="2" s="1"/>
  <c r="H8" i="6"/>
  <c r="C3" i="2" s="1"/>
  <c r="I8" i="6"/>
  <c r="D3" i="2" s="1"/>
  <c r="C6" i="2"/>
  <c r="D6" i="2"/>
  <c r="C7" i="2" l="1"/>
  <c r="C5" i="1" s="1"/>
  <c r="C7" i="1" s="1"/>
  <c r="C8" i="1" s="1"/>
  <c r="C9" i="1" s="1"/>
  <c r="C10" i="1" s="1"/>
  <c r="C11" i="1" s="1"/>
  <c r="D7" i="2"/>
  <c r="D5" i="1" s="1"/>
  <c r="D6" i="1" s="1"/>
  <c r="D7" i="1" s="1"/>
  <c r="D12" i="1" s="1"/>
  <c r="D13" i="1" s="1"/>
  <c r="C14" i="1" l="1"/>
  <c r="C15" i="1" s="1"/>
  <c r="C17" i="1" s="1"/>
  <c r="C18" i="1" s="1"/>
  <c r="C19" i="1" s="1"/>
</calcChain>
</file>

<file path=xl/sharedStrings.xml><?xml version="1.0" encoding="utf-8"?>
<sst xmlns="http://schemas.openxmlformats.org/spreadsheetml/2006/main" count="205" uniqueCount="116">
  <si>
    <t>Ssz.</t>
  </si>
  <si>
    <t>Megnevezés</t>
  </si>
  <si>
    <t>Anyagköltség</t>
  </si>
  <si>
    <t>Díjköltség</t>
  </si>
  <si>
    <t>33</t>
  </si>
  <si>
    <t>Falazás és egyéb kőműves munkák</t>
  </si>
  <si>
    <t>Tételszám</t>
  </si>
  <si>
    <t>Tétel szövege</t>
  </si>
  <si>
    <t>Menny.</t>
  </si>
  <si>
    <t>Egység</t>
  </si>
  <si>
    <t>Normaidő</t>
  </si>
  <si>
    <t>Anyag egységár</t>
  </si>
  <si>
    <t>Díj egységre</t>
  </si>
  <si>
    <t>Anyag összesen</t>
  </si>
  <si>
    <t>Díj összesen</t>
  </si>
  <si>
    <t>Megjegyzés</t>
  </si>
  <si>
    <t>ÉNGY kód</t>
  </si>
  <si>
    <t>33-063-1.1.3</t>
  </si>
  <si>
    <t>Faláttörés 30x30 cm méretig, téglafalban, többlet minden további 1/2 tégla vastagságért</t>
  </si>
  <si>
    <t>db</t>
  </si>
  <si>
    <t>[ÖN]</t>
  </si>
  <si>
    <t xml:space="preserve"> 330630094715</t>
  </si>
  <si>
    <t>33-063-1.1.2</t>
  </si>
  <si>
    <t>Faláttörés 30x30 cm méretig, téglafalban, 12,01-25 cm falvastagság között</t>
  </si>
  <si>
    <t xml:space="preserve"> 330630094703</t>
  </si>
  <si>
    <t>Munkanem összesen (HUF)</t>
  </si>
  <si>
    <t>81</t>
  </si>
  <si>
    <t>Épületgépészeti csővezeték szerelése</t>
  </si>
  <si>
    <t>81-002-3.2.1.2.6-0130975</t>
  </si>
  <si>
    <t>PVC lefolyóvezeték szerelése, tokos, gumigyűrűs kötésekkel, cső elhelyezése csőidomokkal, szakaszos tömörségi próbával, horonyba vagy padlócsatornába, DN 100, PIPELIFE PVC-U tokos lefolyócső 110x2,2x500 mm, KAEM110/0.5M</t>
  </si>
  <si>
    <t>m</t>
  </si>
  <si>
    <t xml:space="preserve"> 810023214172</t>
  </si>
  <si>
    <t>81-002-3.2.1.2.3-0130983</t>
  </si>
  <si>
    <t>PVC lefolyóvezeték szerelése, tokos, gumigyűrűs kötésekkel, cső elhelyezése csőidomokkal, szakaszos tömörségi próbával, horonyba vagy padlócsatornába, DN 50, PIPELIFE PVC-U tokos lefolyócső 50x1,8x1000 mm, KAEM050/1M</t>
  </si>
  <si>
    <t xml:space="preserve"> 810022115221</t>
  </si>
  <si>
    <t>81-002-3.2.3.2.3-0231013</t>
  </si>
  <si>
    <t>PVC lefolyóvezeték szerelése, tokos, gumigyűrűs kötésekkel, csőidomok elhelyezése, kétcsatlakozású csőidom DN 50, PIPELIFE PVC-U lefolyó ívidom 50 mm 45°, KAB050X45P</t>
  </si>
  <si>
    <t xml:space="preserve"> 810020872531</t>
  </si>
  <si>
    <t>81-002-3.2.3.2.3-0231023</t>
  </si>
  <si>
    <t>PVC lefolyóvezeték szerelése, tokos, gumigyűrűs kötésekkel, csőidomok elhelyezése, kétcsatlakozású csőidom DN 50, PIPELIFE PVC-U lefolyó ívidom  50 mm 87°, KAB050X87P</t>
  </si>
  <si>
    <t xml:space="preserve"> 810020872543</t>
  </si>
  <si>
    <t>81-002-3.2.3.2.6-0231026</t>
  </si>
  <si>
    <t>PVC lefolyóvezeték szerelése, tokos, gumigyűrűs kötésekkel, csőidomok elhelyezése, kétcsatlakozású csőidom DN 100, PIPELIFE PVC-U lefolyó ívidom 100 mm 87°, KAB110X87P</t>
  </si>
  <si>
    <t xml:space="preserve"> 810020872676</t>
  </si>
  <si>
    <t>81-002-3.2.3.3.6-0231053</t>
  </si>
  <si>
    <t>PVC lefolyóvezeték szerelése, tokos, gumigyűrűs kötésekkel, csőidomok elhelyezése, háromcsatlakozású csőidom DN 100, PIPELIFE PVC-U lefolyó ágidom 110 mm/50 mm x 45°, KAEA110/050X45P</t>
  </si>
  <si>
    <t xml:space="preserve"> 810020872945</t>
  </si>
  <si>
    <t>81-001-1.3.2.1.1.1.2-0370002</t>
  </si>
  <si>
    <t>Ivóvíz vezeték, Ötrétegű cső szerelése, PE-Xc/Al/PE-Xc, PE-Xc/Al/PE-Xb, PE-Xb/Al/PE-Xb vagy PE-Xb/Al/PE anyagból, préselt csőkötésekkel, cső elhelyezése csőidomok nélkül, szakaszos nyomáspróbával, falhoronyba vagy padlószerkezetbe szerelve (horonyvésés külön tételben), DN 15, PIPELIFE RADOPRESS PEX-AL-PEX cső 18x2 mm/200m, RP18x2-200</t>
  </si>
  <si>
    <t xml:space="preserve"> 810013193246</t>
  </si>
  <si>
    <t>82</t>
  </si>
  <si>
    <t>Épületgépészeti szerelvények és berendezések szerelése</t>
  </si>
  <si>
    <t>82-000-3.2</t>
  </si>
  <si>
    <t>Vízellátás berendezési tárgyak leszerelése, falikutak, mosdók</t>
  </si>
  <si>
    <t xml:space="preserve"> 820000923095</t>
  </si>
  <si>
    <t>82-000-3.5</t>
  </si>
  <si>
    <t>Vízellátás berendezési tárgyak leszerelése, vizelde tartozékokkal</t>
  </si>
  <si>
    <t xml:space="preserve"> 820000923122</t>
  </si>
  <si>
    <t>82-009-5.1-0112781</t>
  </si>
  <si>
    <t>Mosdó vagy mosómedence berendezés elhelyezése és bekötése, kifolyószelep, bűzelzáró és sarokszelep nélkül, falra szerelhető porcelán kivitelben (komplett), BÁZIS porcelán mosdó 60 cm,  3 csaplyukkal, fúrt, 4191 60 01, fehér</t>
  </si>
  <si>
    <t xml:space="preserve"> 820090969150</t>
  </si>
  <si>
    <t>82-009-19.5.1-0318198</t>
  </si>
  <si>
    <t>Csaptelepek és szerelvényeinek felszerelése, mosogató csaptelepek, fali mosogató csaptelep, MOFÉM Treff kétfogantyús falraszerelhető mosogatócsaptelep, kr. kód: 142-0010-30</t>
  </si>
  <si>
    <t xml:space="preserve"> 820090981076</t>
  </si>
  <si>
    <t>82-009-31.2-0110915</t>
  </si>
  <si>
    <t>Vizes berendezési tárgyak bűzelzáróinak felszerelése, mosdóhoz, bidéhez, MOFÉM búraszifon leeresztőszeleppel, krómozott, Kód: 165-0027-00</t>
  </si>
  <si>
    <t xml:space="preserve"> 820090987401</t>
  </si>
  <si>
    <t>Összesen (HUF)</t>
  </si>
  <si>
    <t>Költségvetés főösszesítő</t>
  </si>
  <si>
    <t>1 Építmény közvetlen költségei</t>
  </si>
  <si>
    <t>1.2 Akadályoztatási költség</t>
  </si>
  <si>
    <t>1.3 Építés közvetlen költségei</t>
  </si>
  <si>
    <t>2.1 Árkockázati fedezet vetítési alap</t>
  </si>
  <si>
    <t>2.2 Árkockázati fedezet</t>
  </si>
  <si>
    <t>2.3 Anyagigazgatási költség vetítési alap</t>
  </si>
  <si>
    <t>2.4 Anyagigazgatási költség</t>
  </si>
  <si>
    <t>2.5 Fedezet vetítési alap</t>
  </si>
  <si>
    <t>2.6 Fedezet</t>
  </si>
  <si>
    <t>3.1 Tartalékkeret vetítési alap</t>
  </si>
  <si>
    <t>3.2 Tartalékkeret</t>
  </si>
  <si>
    <t>3.5 Költségtérítések (19-es munkanem)</t>
  </si>
  <si>
    <t>4.1 ÁFA vetítési alap</t>
  </si>
  <si>
    <t>4.2 ÁFA</t>
  </si>
  <si>
    <t>5 A munka ára (HUF)</t>
  </si>
  <si>
    <t>Munkanem összesen:</t>
  </si>
  <si>
    <t>44 Asztalosszerkezetek elhelyezése</t>
  </si>
  <si>
    <t>44-027-2.1-0461129</t>
  </si>
  <si>
    <t>Táblák felszerelése, -funkciójelző táblák nagyított betűvel, és braille írással</t>
  </si>
  <si>
    <t>44-027-2.2-0461161</t>
  </si>
  <si>
    <t>Táblák felszerelése, -kültéri tájékoztató és irányjelző tábla bejáratnál; nagyított betűvel, és braille írással</t>
  </si>
  <si>
    <t>71 Elektromos energia ellátás, világítás</t>
  </si>
  <si>
    <t>71-005-1.1.1.1-0411121</t>
  </si>
  <si>
    <t>A WC melletti falfelületen, a WC tengelyétől kb. 40 cm-es távolságra 2 db vészjelző gomb elhelyezése szükséges 30 illetve 90 cm magasságban, jól látható és könnyen elérhető módon.</t>
  </si>
  <si>
    <t>82-009-5.1-0120202</t>
  </si>
  <si>
    <t>Mosdó vagy mosómedence berendezés elhelyezése és bekötése, -speciális, elöl homorú, esetleg karral dönthető mosdó, leforrázódás elleni védelemmel ellátott, karos vagy infrás</t>
  </si>
  <si>
    <t>csapteleppel, térdszabad kialakítású szifonnal, használati szint magassága: 85-90 cm, alatta min.70 cm hely, tartószerkezet terhelése 4 kN</t>
  </si>
  <si>
    <t>82-009-11.1.3.2-0120213</t>
  </si>
  <si>
    <t>WC csésze elhelyezése és bekötése, porcelánból, fali WC csésze, 40x70-75 cm konzolos WC csésze, ülőke magasság: 46-48 cm 4 KN terhelésre méretezett tartószerkezettel</t>
  </si>
  <si>
    <t>82-009-32-0120235</t>
  </si>
  <si>
    <t>Mozgássérült vízellátási berendezések kiegészítő szerelvényeinek elhelyezése WC papírtartó a kapaszkodóhoz, késztermék, pl. NORMBAU NYLON LINE család 0448 410</t>
  </si>
  <si>
    <t>82-009-32-0181169</t>
  </si>
  <si>
    <t>Mozgássérült vízellátási berendezések kiegészítő szerelvényeinek elhelyezése Fix kapaszkodó függőleges kapaszkodószárral 800 mm, átmérő: 4 cm, szerelési tengelymagasság: 75 cm</t>
  </si>
  <si>
    <t>tartószerkezet terhelése 2 kN</t>
  </si>
  <si>
    <t>82-009-32-0181182</t>
  </si>
  <si>
    <t>Mozgássérült vízellátási berendezések kiegészítő szerelvényeinek elhelyezése Felhajtható kapaszkodó, 800 mm, átmérő: 4 cm, szerelési tengelymagasság: 75 cm tartószerkezet terhelése</t>
  </si>
  <si>
    <t>2 kN</t>
  </si>
  <si>
    <t>82-016-1.1.9-0371121</t>
  </si>
  <si>
    <t>Piperetárgyak elhelyezése WC-kefe tartóval pl. NORMBAU NYLON LINE család 0925 400 cikkszámú eleme</t>
  </si>
  <si>
    <t>82-016-1.2.1-0220001</t>
  </si>
  <si>
    <t>Piperetárgyak elhelyezése; dönthető tükör elhelyezése, kb 50x100 cm</t>
  </si>
  <si>
    <t>82-016-2.1-0221001</t>
  </si>
  <si>
    <t>Szappanadagolók elhelyezése falra szerelt kivitelben pl.: TORK S-1 fém, fehér színű folyékonyszappan adagoló, Rendelési szám: B&amp;K 252040</t>
  </si>
  <si>
    <t>82-016-3.1-0221015</t>
  </si>
  <si>
    <t>Papíradagolók elhelyezése falra szerelt kivitelben Kéztörlőpapír adagoló, hajtogatott papírhoz, pl. TORK H2 rendszerű</t>
  </si>
  <si>
    <t>82-016-4.1-0371102</t>
  </si>
  <si>
    <t>Hulladékgyűjtő elhelyezése; falra szerelt kivitelben nyitott tetejű vagy billenő tetejű hulladékgyűjtő - NORMBAU 0924 480 cikkszámú eleme - (pedálos nem lehet!) elhelyezése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</si>
</sst>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1"/>
      <name val="Times New Roman"/>
      <charset val="1"/>
    </font>
    <font>
      <b/>
      <sz val="10"/>
      <name val="Times New Roman"/>
      <charset val="1"/>
    </font>
    <font>
      <b/>
      <sz val="14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1"/>
      <name val="Times New Roman"/>
      <charset val="1"/>
    </font>
    <font>
      <sz val="11"/>
      <color indexed="8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color indexed="8"/>
      <name val="terc time"/>
      <charset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right" vertical="top" wrapText="1"/>
    </xf>
    <xf numFmtId="0" fontId="3" fillId="0" borderId="0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right" vertical="top" wrapText="1"/>
    </xf>
    <xf numFmtId="0" fontId="6" fillId="0" borderId="0" xfId="0" applyFont="1" applyFill="1" applyBorder="1" applyAlignment="1" applyProtection="1">
      <alignment horizontal="right" vertical="top" wrapText="1"/>
    </xf>
    <xf numFmtId="0" fontId="7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 wrapText="1"/>
    </xf>
    <xf numFmtId="0" fontId="10" fillId="0" borderId="3" xfId="0" applyFont="1" applyFill="1" applyBorder="1" applyAlignment="1" applyProtection="1">
      <alignment vertical="top" wrapText="1"/>
    </xf>
    <xf numFmtId="10" fontId="11" fillId="0" borderId="3" xfId="0" applyNumberFormat="1" applyFont="1" applyFill="1" applyBorder="1" applyAlignment="1" applyProtection="1">
      <alignment horizontal="right" vertical="top" wrapText="1"/>
    </xf>
    <xf numFmtId="0" fontId="15" fillId="0" borderId="4" xfId="0" applyFont="1" applyBorder="1" applyAlignment="1">
      <alignment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right" vertical="top" wrapText="1"/>
    </xf>
    <xf numFmtId="0" fontId="17" fillId="0" borderId="0" xfId="0" applyFont="1"/>
    <xf numFmtId="0" fontId="18" fillId="0" borderId="0" xfId="0" applyFont="1"/>
    <xf numFmtId="0" fontId="17" fillId="0" borderId="4" xfId="0" applyFont="1" applyBorder="1" applyAlignment="1">
      <alignment horizontal="left" vertical="top" wrapText="1"/>
    </xf>
    <xf numFmtId="0" fontId="17" fillId="0" borderId="4" xfId="0" applyFont="1" applyFill="1" applyBorder="1" applyAlignment="1">
      <alignment horizontal="right" vertical="top" wrapText="1"/>
    </xf>
    <xf numFmtId="0" fontId="17" fillId="0" borderId="4" xfId="0" applyFont="1" applyBorder="1" applyAlignment="1">
      <alignment horizontal="right" vertical="top" wrapText="1"/>
    </xf>
    <xf numFmtId="0" fontId="3" fillId="0" borderId="0" xfId="0" applyFont="1" applyFill="1" applyBorder="1" applyAlignment="1" applyProtection="1">
      <alignment horizontal="left" vertical="top" wrapText="1"/>
    </xf>
    <xf numFmtId="0" fontId="9" fillId="0" borderId="3" xfId="0" applyFont="1" applyFill="1" applyBorder="1" applyAlignment="1" applyProtection="1">
      <alignment horizontal="center" vertical="top" wrapText="1"/>
    </xf>
    <xf numFmtId="0" fontId="14" fillId="0" borderId="2" xfId="0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 applyProtection="1">
      <alignment horizontal="center" vertical="top" wrapText="1"/>
    </xf>
    <xf numFmtId="0" fontId="13" fillId="0" borderId="3" xfId="0" applyFont="1" applyFill="1" applyBorder="1" applyAlignment="1" applyProtection="1">
      <alignment horizontal="center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9"/>
  <sheetViews>
    <sheetView workbookViewId="0">
      <selection activeCell="F32" sqref="F32"/>
    </sheetView>
  </sheetViews>
  <sheetFormatPr defaultRowHeight="12.75"/>
  <cols>
    <col min="1" max="1" width="47.28515625" customWidth="1"/>
    <col min="2" max="2" width="11.85546875" customWidth="1"/>
    <col min="3" max="4" width="15.42578125" customWidth="1"/>
  </cols>
  <sheetData>
    <row r="1" spans="1:4">
      <c r="A1" s="4"/>
    </row>
    <row r="3" spans="1:4" ht="18.75">
      <c r="A3" s="20" t="s">
        <v>68</v>
      </c>
      <c r="B3" s="20"/>
      <c r="C3" s="20"/>
      <c r="D3" s="20"/>
    </row>
    <row r="4" spans="1:4">
      <c r="A4" s="1" t="s">
        <v>1</v>
      </c>
      <c r="B4" s="2"/>
      <c r="C4" s="2" t="s">
        <v>2</v>
      </c>
      <c r="D4" s="2" t="s">
        <v>3</v>
      </c>
    </row>
    <row r="5" spans="1:4">
      <c r="A5" s="3" t="s">
        <v>69</v>
      </c>
      <c r="B5" s="3"/>
      <c r="C5" s="4">
        <f>'Munkanem összesítő'!C7</f>
        <v>0</v>
      </c>
      <c r="D5" s="4">
        <f>'Munkanem összesítő'!D7</f>
        <v>0</v>
      </c>
    </row>
    <row r="6" spans="1:4">
      <c r="A6" s="9" t="s">
        <v>70</v>
      </c>
      <c r="B6" s="10">
        <v>0</v>
      </c>
      <c r="C6" s="9">
        <v>0</v>
      </c>
      <c r="D6" s="9">
        <f>ROUND(D5*B6,0)</f>
        <v>0</v>
      </c>
    </row>
    <row r="7" spans="1:4">
      <c r="A7" s="3" t="s">
        <v>71</v>
      </c>
      <c r="B7" s="3"/>
      <c r="C7" s="3">
        <f>ROUND(C6+C5,0)</f>
        <v>0</v>
      </c>
      <c r="D7" s="3">
        <f>ROUND(D6+D5,0)</f>
        <v>0</v>
      </c>
    </row>
    <row r="8" spans="1:4">
      <c r="A8" s="3" t="s">
        <v>72</v>
      </c>
      <c r="B8" s="3"/>
      <c r="C8" s="3">
        <f>ROUND(C7,0)</f>
        <v>0</v>
      </c>
      <c r="D8" s="3">
        <v>0</v>
      </c>
    </row>
    <row r="9" spans="1:4">
      <c r="A9" s="9" t="s">
        <v>73</v>
      </c>
      <c r="B9" s="10">
        <v>0</v>
      </c>
      <c r="C9" s="9">
        <f>ROUND(C8*B9,0)</f>
        <v>0</v>
      </c>
      <c r="D9" s="9">
        <v>0</v>
      </c>
    </row>
    <row r="10" spans="1:4">
      <c r="A10" s="3" t="s">
        <v>74</v>
      </c>
      <c r="B10" s="3"/>
      <c r="C10" s="3">
        <f>ROUND(C9+C8,0)</f>
        <v>0</v>
      </c>
      <c r="D10" s="3">
        <v>0</v>
      </c>
    </row>
    <row r="11" spans="1:4">
      <c r="A11" s="9" t="s">
        <v>75</v>
      </c>
      <c r="B11" s="10">
        <v>0</v>
      </c>
      <c r="C11" s="9">
        <f>ROUND(C10*B11,0)</f>
        <v>0</v>
      </c>
      <c r="D11" s="9">
        <v>0</v>
      </c>
    </row>
    <row r="12" spans="1:4">
      <c r="A12" s="3" t="s">
        <v>76</v>
      </c>
      <c r="B12" s="3"/>
      <c r="C12" s="3">
        <v>0</v>
      </c>
      <c r="D12" s="3">
        <f>ROUND(D7,0)</f>
        <v>0</v>
      </c>
    </row>
    <row r="13" spans="1:4">
      <c r="A13" s="9" t="s">
        <v>77</v>
      </c>
      <c r="B13" s="10">
        <v>0</v>
      </c>
      <c r="C13" s="9">
        <v>0</v>
      </c>
      <c r="D13" s="9">
        <f>ROUND(D12*B13,0)</f>
        <v>0</v>
      </c>
    </row>
    <row r="14" spans="1:4">
      <c r="A14" s="3" t="s">
        <v>78</v>
      </c>
      <c r="B14" s="3"/>
      <c r="C14" s="22">
        <f>ROUND(C11+C10+D12+D13,0)</f>
        <v>0</v>
      </c>
      <c r="D14" s="22"/>
    </row>
    <row r="15" spans="1:4">
      <c r="A15" s="9" t="s">
        <v>79</v>
      </c>
      <c r="B15" s="10">
        <v>0</v>
      </c>
      <c r="C15" s="23">
        <f>ROUND(C14*B15,0)</f>
        <v>0</v>
      </c>
      <c r="D15" s="23"/>
    </row>
    <row r="16" spans="1:4">
      <c r="A16" s="3" t="s">
        <v>80</v>
      </c>
      <c r="B16" s="3"/>
    </row>
    <row r="17" spans="1:4">
      <c r="A17" s="3" t="s">
        <v>81</v>
      </c>
      <c r="B17" s="3"/>
      <c r="C17" s="22">
        <f>ROUND(C16+C14+C15+D16,0)</f>
        <v>0</v>
      </c>
      <c r="D17" s="22"/>
    </row>
    <row r="18" spans="1:4">
      <c r="A18" s="9" t="s">
        <v>82</v>
      </c>
      <c r="B18" s="10">
        <v>0.27</v>
      </c>
      <c r="C18" s="22">
        <f>ROUND(C17*B18,0)</f>
        <v>0</v>
      </c>
      <c r="D18" s="22"/>
    </row>
    <row r="19" spans="1:4" ht="14.25">
      <c r="A19" s="7" t="s">
        <v>83</v>
      </c>
      <c r="B19" s="7"/>
      <c r="C19" s="21">
        <f>ROUND(C18+C17,0)</f>
        <v>0</v>
      </c>
      <c r="D19" s="21"/>
    </row>
  </sheetData>
  <mergeCells count="6">
    <mergeCell ref="A3:D3"/>
    <mergeCell ref="C19:D19"/>
    <mergeCell ref="C18:D18"/>
    <mergeCell ref="C17:D17"/>
    <mergeCell ref="C15:D15"/>
    <mergeCell ref="C14:D14"/>
  </mergeCells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7"/>
  <sheetViews>
    <sheetView zoomScale="150" zoomScaleNormal="150" workbookViewId="0">
      <selection activeCell="C19" sqref="C19"/>
    </sheetView>
  </sheetViews>
  <sheetFormatPr defaultRowHeight="12.75"/>
  <cols>
    <col min="1" max="1" width="6.140625" customWidth="1"/>
    <col min="2" max="2" width="39" customWidth="1"/>
    <col min="3" max="4" width="14.42578125" customWidth="1"/>
  </cols>
  <sheetData>
    <row r="1" spans="1:4">
      <c r="A1" s="1" t="s">
        <v>0</v>
      </c>
      <c r="B1" s="1" t="s">
        <v>1</v>
      </c>
      <c r="C1" s="2" t="s">
        <v>2</v>
      </c>
      <c r="D1" s="2" t="s">
        <v>3</v>
      </c>
    </row>
    <row r="2" spans="1:4" s="5" customFormat="1">
      <c r="A2" s="3" t="s">
        <v>4</v>
      </c>
      <c r="B2" s="3" t="s">
        <v>5</v>
      </c>
      <c r="C2" s="3">
        <f>'33.'!I4</f>
        <v>0</v>
      </c>
      <c r="D2" s="3">
        <f>'33.'!J4</f>
        <v>0</v>
      </c>
    </row>
    <row r="3" spans="1:4" s="5" customFormat="1">
      <c r="A3" s="19">
        <v>44</v>
      </c>
      <c r="B3" s="16" t="s">
        <v>85</v>
      </c>
      <c r="C3" s="3">
        <f>'44.'!H8</f>
        <v>0</v>
      </c>
      <c r="D3" s="3">
        <f>'44.'!I8</f>
        <v>0</v>
      </c>
    </row>
    <row r="4" spans="1:4" s="5" customFormat="1">
      <c r="A4" s="19">
        <v>71</v>
      </c>
      <c r="B4" s="16" t="s">
        <v>90</v>
      </c>
      <c r="C4" s="3">
        <f>'71'!H6</f>
        <v>0</v>
      </c>
      <c r="D4" s="3">
        <f>'71'!I6</f>
        <v>0</v>
      </c>
    </row>
    <row r="5" spans="1:4" s="5" customFormat="1">
      <c r="A5" s="3" t="s">
        <v>26</v>
      </c>
      <c r="B5" s="3" t="s">
        <v>27</v>
      </c>
      <c r="C5" s="3">
        <f>'81.'!I9</f>
        <v>0</v>
      </c>
      <c r="D5" s="3">
        <f>'81.'!J9</f>
        <v>0</v>
      </c>
    </row>
    <row r="6" spans="1:4" s="5" customFormat="1" ht="25.5">
      <c r="A6" s="3" t="s">
        <v>50</v>
      </c>
      <c r="B6" s="3" t="s">
        <v>51</v>
      </c>
      <c r="C6" s="3">
        <f>'82.'!I20</f>
        <v>0</v>
      </c>
      <c r="D6" s="3">
        <f>'82.'!J20</f>
        <v>0</v>
      </c>
    </row>
    <row r="7" spans="1:4" s="7" customFormat="1" ht="14.25">
      <c r="B7" s="7" t="s">
        <v>67</v>
      </c>
      <c r="C7" s="7">
        <f>ROUND(SUM(C2:C6),0)</f>
        <v>0</v>
      </c>
      <c r="D7" s="7">
        <f>ROUND(SUM(D2:D6),0)</f>
        <v>0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 r:id="rId1"/>
  <headerFooter alignWithMargins="0">
    <oddHeader>&amp;P</oddHead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4"/>
  <sheetViews>
    <sheetView workbookViewId="0">
      <selection activeCell="H2" sqref="H2:H3"/>
    </sheetView>
  </sheetViews>
  <sheetFormatPr defaultRowHeight="12.75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25.5">
      <c r="A2" s="3">
        <v>1</v>
      </c>
      <c r="B2" s="4" t="s">
        <v>17</v>
      </c>
      <c r="C2" s="3" t="s">
        <v>18</v>
      </c>
      <c r="D2" s="4">
        <v>1</v>
      </c>
      <c r="E2" s="3" t="s">
        <v>19</v>
      </c>
      <c r="F2" s="3">
        <v>0.54</v>
      </c>
      <c r="G2" s="3">
        <v>0</v>
      </c>
      <c r="H2" s="3">
        <v>0</v>
      </c>
      <c r="I2" s="4">
        <f>ROUND(G2*D2,0)</f>
        <v>0</v>
      </c>
      <c r="J2" s="4">
        <f>ROUND(H2*D2,0)</f>
        <v>0</v>
      </c>
      <c r="K2" s="5" t="s">
        <v>20</v>
      </c>
      <c r="L2" s="6" t="s">
        <v>21</v>
      </c>
    </row>
    <row r="3" spans="1:12" ht="25.5">
      <c r="A3" s="3">
        <v>2</v>
      </c>
      <c r="B3" s="4" t="s">
        <v>22</v>
      </c>
      <c r="C3" s="3" t="s">
        <v>23</v>
      </c>
      <c r="D3" s="4">
        <v>1</v>
      </c>
      <c r="E3" s="3" t="s">
        <v>19</v>
      </c>
      <c r="F3" s="3">
        <v>0.76</v>
      </c>
      <c r="G3" s="3">
        <v>0</v>
      </c>
      <c r="H3" s="3">
        <v>0</v>
      </c>
      <c r="I3" s="4">
        <f>ROUND(G3*D3,0)</f>
        <v>0</v>
      </c>
      <c r="J3" s="4">
        <f>ROUND(H3*D3,0)</f>
        <v>0</v>
      </c>
      <c r="K3" s="5" t="s">
        <v>20</v>
      </c>
      <c r="L3" s="6" t="s">
        <v>24</v>
      </c>
    </row>
    <row r="4" spans="1:12" s="7" customFormat="1" ht="14.25">
      <c r="C4" s="7" t="s">
        <v>25</v>
      </c>
      <c r="I4" s="8">
        <f>ROUND(SUM(I2:I3),0)</f>
        <v>0</v>
      </c>
      <c r="J4" s="8">
        <f>ROUND(SUM(J2:J3),0)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Falazás és egyéb kőműves munkák</oddHead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"/>
  <sheetViews>
    <sheetView zoomScale="120" zoomScaleNormal="120" workbookViewId="0">
      <selection activeCell="G8" sqref="G8"/>
    </sheetView>
  </sheetViews>
  <sheetFormatPr defaultColWidth="9.140625" defaultRowHeight="11.25"/>
  <cols>
    <col min="1" max="1" width="4.28515625" style="14" customWidth="1"/>
    <col min="2" max="2" width="20" style="14" customWidth="1"/>
    <col min="3" max="3" width="36.85546875" style="14" customWidth="1"/>
    <col min="4" max="4" width="12.140625" style="14" customWidth="1"/>
    <col min="5" max="5" width="9.5703125" style="14" customWidth="1"/>
    <col min="6" max="6" width="15.7109375" style="14" customWidth="1"/>
    <col min="7" max="7" width="12.7109375" style="14" customWidth="1"/>
    <col min="8" max="8" width="15" style="14" customWidth="1"/>
    <col min="9" max="9" width="12" style="14" customWidth="1"/>
    <col min="10" max="12" width="9.140625" style="14"/>
    <col min="13" max="16384" width="9.140625" style="15"/>
  </cols>
  <sheetData>
    <row r="2" spans="1:9" ht="15">
      <c r="A2" s="11"/>
      <c r="B2" s="11"/>
      <c r="C2" s="12"/>
      <c r="D2" s="11"/>
      <c r="E2" s="11"/>
      <c r="F2" s="11"/>
      <c r="G2" s="11"/>
      <c r="H2" s="13"/>
      <c r="I2" s="13"/>
    </row>
    <row r="4" spans="1:9" ht="15">
      <c r="A4" s="11"/>
      <c r="B4" s="11"/>
      <c r="C4" s="12" t="s">
        <v>85</v>
      </c>
    </row>
    <row r="5" spans="1:9">
      <c r="A5" s="12" t="s">
        <v>0</v>
      </c>
      <c r="B5" s="12" t="s">
        <v>6</v>
      </c>
      <c r="C5" s="12" t="s">
        <v>7</v>
      </c>
      <c r="D5" s="13" t="s">
        <v>8</v>
      </c>
      <c r="E5" s="12" t="s">
        <v>9</v>
      </c>
      <c r="F5" s="13" t="s">
        <v>11</v>
      </c>
      <c r="G5" s="13" t="s">
        <v>12</v>
      </c>
      <c r="H5" s="13" t="s">
        <v>13</v>
      </c>
      <c r="I5" s="13" t="s">
        <v>14</v>
      </c>
    </row>
    <row r="6" spans="1:9" ht="22.5">
      <c r="A6" s="16">
        <v>1</v>
      </c>
      <c r="B6" s="16" t="s">
        <v>86</v>
      </c>
      <c r="C6" s="16" t="s">
        <v>87</v>
      </c>
      <c r="D6" s="17">
        <v>5</v>
      </c>
      <c r="E6" s="16" t="s">
        <v>19</v>
      </c>
      <c r="F6" s="18">
        <v>0</v>
      </c>
      <c r="G6" s="18">
        <v>0</v>
      </c>
      <c r="H6" s="18">
        <f>D6*F6</f>
        <v>0</v>
      </c>
      <c r="I6" s="18">
        <f>D6*G6</f>
        <v>0</v>
      </c>
    </row>
    <row r="7" spans="1:9" ht="22.5">
      <c r="A7" s="16">
        <v>2</v>
      </c>
      <c r="B7" s="16" t="s">
        <v>88</v>
      </c>
      <c r="C7" s="16" t="s">
        <v>89</v>
      </c>
      <c r="D7" s="17">
        <v>2</v>
      </c>
      <c r="E7" s="16" t="s">
        <v>19</v>
      </c>
      <c r="F7" s="18">
        <v>0</v>
      </c>
      <c r="G7" s="18">
        <v>0</v>
      </c>
      <c r="H7" s="18">
        <f>D7*F7</f>
        <v>0</v>
      </c>
      <c r="I7" s="18">
        <f>D7*G7</f>
        <v>0</v>
      </c>
    </row>
    <row r="8" spans="1:9" ht="15">
      <c r="A8" s="11"/>
      <c r="B8" s="11"/>
      <c r="C8" s="12" t="s">
        <v>84</v>
      </c>
      <c r="D8" s="11"/>
      <c r="E8" s="11"/>
      <c r="F8" s="11"/>
      <c r="G8" s="11"/>
      <c r="H8" s="13">
        <f>SUM(H6:H7)</f>
        <v>0</v>
      </c>
      <c r="I8" s="13">
        <f>SUM(I6:I7)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"/>
  <sheetViews>
    <sheetView workbookViewId="0">
      <selection activeCell="G7" sqref="G7"/>
    </sheetView>
  </sheetViews>
  <sheetFormatPr defaultColWidth="9.140625" defaultRowHeight="11.25"/>
  <cols>
    <col min="1" max="1" width="4.28515625" style="14" customWidth="1"/>
    <col min="2" max="2" width="20" style="14" customWidth="1"/>
    <col min="3" max="3" width="36.85546875" style="14" customWidth="1"/>
    <col min="4" max="4" width="12.140625" style="14" customWidth="1"/>
    <col min="5" max="5" width="9.5703125" style="14" customWidth="1"/>
    <col min="6" max="6" width="15.7109375" style="14" customWidth="1"/>
    <col min="7" max="7" width="12.7109375" style="14" customWidth="1"/>
    <col min="8" max="8" width="15" style="14" customWidth="1"/>
    <col min="9" max="9" width="12" style="14" customWidth="1"/>
    <col min="10" max="12" width="9.140625" style="14"/>
    <col min="13" max="16384" width="9.140625" style="15"/>
  </cols>
  <sheetData>
    <row r="2" spans="1:9" ht="15">
      <c r="A2" s="11"/>
      <c r="B2" s="11"/>
      <c r="C2" s="12" t="s">
        <v>90</v>
      </c>
    </row>
    <row r="3" spans="1:9">
      <c r="A3" s="12" t="s">
        <v>0</v>
      </c>
      <c r="B3" s="12" t="s">
        <v>6</v>
      </c>
      <c r="C3" s="12" t="s">
        <v>7</v>
      </c>
      <c r="D3" s="13" t="s">
        <v>8</v>
      </c>
      <c r="E3" s="12" t="s">
        <v>9</v>
      </c>
      <c r="F3" s="13" t="s">
        <v>11</v>
      </c>
      <c r="G3" s="13" t="s">
        <v>12</v>
      </c>
      <c r="H3" s="13" t="s">
        <v>13</v>
      </c>
      <c r="I3" s="13" t="s">
        <v>14</v>
      </c>
    </row>
    <row r="4" spans="1:9" ht="45">
      <c r="A4" s="16">
        <v>1</v>
      </c>
      <c r="B4" s="16" t="s">
        <v>91</v>
      </c>
      <c r="C4" s="16" t="s">
        <v>92</v>
      </c>
      <c r="D4" s="18">
        <v>2</v>
      </c>
      <c r="E4" s="16" t="s">
        <v>19</v>
      </c>
      <c r="F4" s="18">
        <v>0</v>
      </c>
      <c r="G4" s="18">
        <v>0</v>
      </c>
      <c r="H4" s="18">
        <f>D4*F4</f>
        <v>0</v>
      </c>
      <c r="I4" s="18">
        <f>D4*G4</f>
        <v>0</v>
      </c>
    </row>
    <row r="5" spans="1:9" ht="15">
      <c r="A5" s="11"/>
      <c r="B5" s="11"/>
      <c r="C5" s="16"/>
    </row>
    <row r="6" spans="1:9" ht="15">
      <c r="A6" s="11"/>
      <c r="B6" s="11"/>
      <c r="C6" s="12" t="s">
        <v>84</v>
      </c>
      <c r="D6" s="11"/>
      <c r="E6" s="11"/>
      <c r="F6" s="11"/>
      <c r="G6" s="11"/>
      <c r="H6" s="13">
        <f>SUM(H4:H5)</f>
        <v>0</v>
      </c>
      <c r="I6" s="13">
        <f>SUM(I4:I5)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9"/>
  <sheetViews>
    <sheetView topLeftCell="A7" workbookViewId="0">
      <selection activeCell="H2" sqref="H2"/>
    </sheetView>
  </sheetViews>
  <sheetFormatPr defaultRowHeight="12.75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76.5">
      <c r="A2" s="3">
        <v>1</v>
      </c>
      <c r="B2" s="4" t="s">
        <v>28</v>
      </c>
      <c r="C2" s="3" t="s">
        <v>29</v>
      </c>
      <c r="D2" s="4">
        <v>5</v>
      </c>
      <c r="E2" s="3" t="s">
        <v>30</v>
      </c>
      <c r="F2" s="3">
        <v>0.77</v>
      </c>
      <c r="G2" s="3">
        <v>0</v>
      </c>
      <c r="H2" s="3">
        <v>0</v>
      </c>
      <c r="I2" s="4">
        <f t="shared" ref="I2:I8" si="0">ROUND(G2*D2,0)</f>
        <v>0</v>
      </c>
      <c r="J2" s="4">
        <f t="shared" ref="J2:J8" si="1">ROUND(H2*D2,0)</f>
        <v>0</v>
      </c>
      <c r="K2" s="5" t="s">
        <v>20</v>
      </c>
      <c r="L2" s="6" t="s">
        <v>31</v>
      </c>
    </row>
    <row r="3" spans="1:12" ht="76.5">
      <c r="A3" s="3">
        <v>2</v>
      </c>
      <c r="B3" s="4" t="s">
        <v>32</v>
      </c>
      <c r="C3" s="3" t="s">
        <v>33</v>
      </c>
      <c r="D3" s="4">
        <v>5</v>
      </c>
      <c r="E3" s="3" t="s">
        <v>30</v>
      </c>
      <c r="F3" s="3">
        <v>0.47</v>
      </c>
      <c r="G3" s="3">
        <v>0</v>
      </c>
      <c r="H3" s="3">
        <v>0</v>
      </c>
      <c r="I3" s="4">
        <f t="shared" si="0"/>
        <v>0</v>
      </c>
      <c r="J3" s="4">
        <f t="shared" si="1"/>
        <v>0</v>
      </c>
      <c r="K3" s="5" t="s">
        <v>20</v>
      </c>
      <c r="L3" s="6" t="s">
        <v>34</v>
      </c>
    </row>
    <row r="4" spans="1:12" ht="63.75">
      <c r="A4" s="3">
        <v>3</v>
      </c>
      <c r="B4" s="4" t="s">
        <v>35</v>
      </c>
      <c r="C4" s="3" t="s">
        <v>36</v>
      </c>
      <c r="D4" s="4">
        <v>1</v>
      </c>
      <c r="E4" s="3" t="s">
        <v>19</v>
      </c>
      <c r="F4" s="3">
        <v>0.28000000000000003</v>
      </c>
      <c r="G4" s="3">
        <v>0</v>
      </c>
      <c r="H4" s="3">
        <v>0</v>
      </c>
      <c r="I4" s="4">
        <f t="shared" si="0"/>
        <v>0</v>
      </c>
      <c r="J4" s="4">
        <f t="shared" si="1"/>
        <v>0</v>
      </c>
      <c r="K4" s="5" t="s">
        <v>20</v>
      </c>
      <c r="L4" s="6" t="s">
        <v>37</v>
      </c>
    </row>
    <row r="5" spans="1:12" ht="63.75">
      <c r="A5" s="3">
        <v>4</v>
      </c>
      <c r="B5" s="4" t="s">
        <v>38</v>
      </c>
      <c r="C5" s="3" t="s">
        <v>39</v>
      </c>
      <c r="D5" s="4">
        <v>2</v>
      </c>
      <c r="E5" s="3" t="s">
        <v>19</v>
      </c>
      <c r="F5" s="3">
        <v>0.28000000000000003</v>
      </c>
      <c r="G5" s="3">
        <v>0</v>
      </c>
      <c r="H5" s="3">
        <v>0</v>
      </c>
      <c r="I5" s="4">
        <f t="shared" si="0"/>
        <v>0</v>
      </c>
      <c r="J5" s="4">
        <f t="shared" si="1"/>
        <v>0</v>
      </c>
      <c r="K5" s="5" t="s">
        <v>20</v>
      </c>
      <c r="L5" s="6" t="s">
        <v>40</v>
      </c>
    </row>
    <row r="6" spans="1:12" ht="63.75">
      <c r="A6" s="3">
        <v>5</v>
      </c>
      <c r="B6" s="4" t="s">
        <v>41</v>
      </c>
      <c r="C6" s="3" t="s">
        <v>42</v>
      </c>
      <c r="D6" s="4">
        <v>1</v>
      </c>
      <c r="E6" s="3" t="s">
        <v>19</v>
      </c>
      <c r="F6" s="3">
        <v>0.43</v>
      </c>
      <c r="G6" s="3">
        <v>0</v>
      </c>
      <c r="H6" s="3">
        <v>0</v>
      </c>
      <c r="I6" s="4">
        <f t="shared" si="0"/>
        <v>0</v>
      </c>
      <c r="J6" s="4">
        <f t="shared" si="1"/>
        <v>0</v>
      </c>
      <c r="K6" s="5" t="s">
        <v>20</v>
      </c>
      <c r="L6" s="6" t="s">
        <v>43</v>
      </c>
    </row>
    <row r="7" spans="1:12" ht="63.75">
      <c r="A7" s="3">
        <v>6</v>
      </c>
      <c r="B7" s="4" t="s">
        <v>44</v>
      </c>
      <c r="C7" s="3" t="s">
        <v>45</v>
      </c>
      <c r="D7" s="4">
        <v>1</v>
      </c>
      <c r="E7" s="3" t="s">
        <v>19</v>
      </c>
      <c r="F7" s="3">
        <v>0.67</v>
      </c>
      <c r="G7" s="3">
        <v>0</v>
      </c>
      <c r="H7" s="3">
        <v>0</v>
      </c>
      <c r="I7" s="4">
        <f t="shared" si="0"/>
        <v>0</v>
      </c>
      <c r="J7" s="4">
        <f t="shared" si="1"/>
        <v>0</v>
      </c>
      <c r="K7" s="5" t="s">
        <v>20</v>
      </c>
      <c r="L7" s="6" t="s">
        <v>46</v>
      </c>
    </row>
    <row r="8" spans="1:12" ht="114.75">
      <c r="A8" s="3">
        <v>7</v>
      </c>
      <c r="B8" s="4" t="s">
        <v>47</v>
      </c>
      <c r="C8" s="3" t="s">
        <v>48</v>
      </c>
      <c r="D8" s="4">
        <v>30</v>
      </c>
      <c r="E8" s="3" t="s">
        <v>30</v>
      </c>
      <c r="F8" s="3">
        <v>0.11</v>
      </c>
      <c r="G8" s="3">
        <v>0</v>
      </c>
      <c r="H8" s="3">
        <v>0</v>
      </c>
      <c r="I8" s="4">
        <f t="shared" si="0"/>
        <v>0</v>
      </c>
      <c r="J8" s="4">
        <f t="shared" si="1"/>
        <v>0</v>
      </c>
      <c r="K8" s="5" t="s">
        <v>20</v>
      </c>
      <c r="L8" s="6" t="s">
        <v>49</v>
      </c>
    </row>
    <row r="9" spans="1:12" s="7" customFormat="1" ht="14.25">
      <c r="C9" s="7" t="s">
        <v>25</v>
      </c>
      <c r="I9" s="8">
        <f>ROUND(SUM(I2:I8),0)</f>
        <v>0</v>
      </c>
      <c r="J9" s="8">
        <f>ROUND(SUM(J2:J8),0)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Épületgépészeti csővezeték szerelése</oddHead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20"/>
  <sheetViews>
    <sheetView tabSelected="1" workbookViewId="0">
      <selection activeCell="H6" sqref="H6"/>
    </sheetView>
  </sheetViews>
  <sheetFormatPr defaultRowHeight="12.75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3" ht="24.95" customHeight="1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3" ht="25.5">
      <c r="A2" s="3">
        <v>1</v>
      </c>
      <c r="B2" s="4" t="s">
        <v>52</v>
      </c>
      <c r="C2" s="3" t="s">
        <v>53</v>
      </c>
      <c r="D2" s="4">
        <v>1</v>
      </c>
      <c r="E2" s="3" t="s">
        <v>19</v>
      </c>
      <c r="F2" s="3">
        <v>0.76</v>
      </c>
      <c r="G2" s="3">
        <v>0</v>
      </c>
      <c r="H2" s="3">
        <v>0</v>
      </c>
      <c r="I2" s="4">
        <f>ROUND(G2*D2,0)</f>
        <v>0</v>
      </c>
      <c r="J2" s="4">
        <f>ROUND(H2*D2,0)</f>
        <v>0</v>
      </c>
      <c r="K2" s="5" t="s">
        <v>20</v>
      </c>
      <c r="L2" s="6" t="s">
        <v>54</v>
      </c>
    </row>
    <row r="3" spans="1:13" ht="25.5">
      <c r="A3" s="3">
        <v>2</v>
      </c>
      <c r="B3" s="4" t="s">
        <v>55</v>
      </c>
      <c r="C3" s="3" t="s">
        <v>56</v>
      </c>
      <c r="D3" s="4">
        <v>1</v>
      </c>
      <c r="E3" s="3" t="s">
        <v>19</v>
      </c>
      <c r="F3" s="3">
        <v>1.47</v>
      </c>
      <c r="G3" s="3">
        <v>0</v>
      </c>
      <c r="H3" s="3">
        <v>0</v>
      </c>
      <c r="I3" s="4">
        <f>ROUND(G3*D3,0)</f>
        <v>0</v>
      </c>
      <c r="J3" s="4">
        <f>ROUND(H3*D3,0)</f>
        <v>0</v>
      </c>
      <c r="K3" s="5" t="s">
        <v>20</v>
      </c>
      <c r="L3" s="6" t="s">
        <v>57</v>
      </c>
    </row>
    <row r="4" spans="1:13" ht="76.5">
      <c r="A4" s="3">
        <v>3</v>
      </c>
      <c r="B4" s="4" t="s">
        <v>58</v>
      </c>
      <c r="C4" s="3" t="s">
        <v>59</v>
      </c>
      <c r="D4" s="4">
        <v>1</v>
      </c>
      <c r="E4" s="3" t="s">
        <v>19</v>
      </c>
      <c r="F4" s="3">
        <v>1.58</v>
      </c>
      <c r="G4" s="3">
        <v>0</v>
      </c>
      <c r="H4" s="3">
        <v>0</v>
      </c>
      <c r="I4" s="4">
        <f>ROUND(G4*D4,0)</f>
        <v>0</v>
      </c>
      <c r="J4" s="4">
        <f>ROUND(H4*D4,0)</f>
        <v>0</v>
      </c>
      <c r="K4" s="5" t="s">
        <v>20</v>
      </c>
      <c r="L4" s="6" t="s">
        <v>60</v>
      </c>
    </row>
    <row r="5" spans="1:13" ht="63.75">
      <c r="A5" s="3">
        <v>4</v>
      </c>
      <c r="B5" s="4" t="s">
        <v>61</v>
      </c>
      <c r="C5" s="3" t="s">
        <v>62</v>
      </c>
      <c r="D5" s="4">
        <v>1</v>
      </c>
      <c r="E5" s="3" t="s">
        <v>19</v>
      </c>
      <c r="F5" s="3">
        <v>0.93</v>
      </c>
      <c r="G5" s="3">
        <v>0</v>
      </c>
      <c r="H5" s="3">
        <v>0</v>
      </c>
      <c r="I5" s="4">
        <f>ROUND(G5*D5,0)</f>
        <v>0</v>
      </c>
      <c r="J5" s="4">
        <f>ROUND(H5*D5,0)</f>
        <v>0</v>
      </c>
      <c r="K5" s="5" t="s">
        <v>20</v>
      </c>
      <c r="L5" s="6" t="s">
        <v>63</v>
      </c>
    </row>
    <row r="6" spans="1:13" ht="51">
      <c r="A6" s="3">
        <v>5</v>
      </c>
      <c r="B6" s="4" t="s">
        <v>64</v>
      </c>
      <c r="C6" s="3" t="s">
        <v>65</v>
      </c>
      <c r="D6" s="4">
        <v>1</v>
      </c>
      <c r="E6" s="3" t="s">
        <v>19</v>
      </c>
      <c r="F6" s="3">
        <v>0.75</v>
      </c>
      <c r="G6" s="3">
        <v>0</v>
      </c>
      <c r="H6" s="3">
        <v>0</v>
      </c>
      <c r="I6" s="4">
        <f>ROUND(G6*D6,0)</f>
        <v>0</v>
      </c>
      <c r="J6" s="4">
        <f>ROUND(H6*D6,0)</f>
        <v>0</v>
      </c>
      <c r="K6" s="5" t="s">
        <v>20</v>
      </c>
      <c r="L6" s="6" t="s">
        <v>66</v>
      </c>
    </row>
    <row r="7" spans="1:13" s="15" customFormat="1" ht="45">
      <c r="A7" s="3">
        <v>6</v>
      </c>
      <c r="B7" s="16" t="s">
        <v>93</v>
      </c>
      <c r="C7" s="16" t="s">
        <v>94</v>
      </c>
      <c r="D7" s="18">
        <v>1</v>
      </c>
      <c r="E7" s="16" t="s">
        <v>19</v>
      </c>
      <c r="F7" s="16"/>
      <c r="G7" s="3">
        <v>0</v>
      </c>
      <c r="H7" s="3">
        <v>0</v>
      </c>
      <c r="I7" s="18">
        <f>D7*G7</f>
        <v>0</v>
      </c>
      <c r="J7" s="18">
        <f>D7*H7</f>
        <v>0</v>
      </c>
      <c r="K7" s="14"/>
      <c r="L7" s="14"/>
      <c r="M7" s="14"/>
    </row>
    <row r="8" spans="1:13" s="15" customFormat="1" ht="33.75">
      <c r="A8" s="3"/>
      <c r="B8" s="11"/>
      <c r="C8" s="16" t="s">
        <v>95</v>
      </c>
      <c r="D8" s="14"/>
      <c r="E8" s="14"/>
      <c r="F8" s="14"/>
      <c r="G8" s="3">
        <v>0</v>
      </c>
      <c r="H8" s="3">
        <v>0</v>
      </c>
      <c r="I8" s="14"/>
      <c r="J8" s="14"/>
      <c r="K8" s="14"/>
      <c r="L8" s="14"/>
      <c r="M8" s="14"/>
    </row>
    <row r="9" spans="1:13" s="15" customFormat="1" ht="45">
      <c r="A9" s="3">
        <v>7</v>
      </c>
      <c r="B9" s="16" t="s">
        <v>96</v>
      </c>
      <c r="C9" s="16" t="s">
        <v>97</v>
      </c>
      <c r="D9" s="18">
        <v>1</v>
      </c>
      <c r="E9" s="16" t="s">
        <v>19</v>
      </c>
      <c r="F9" s="16"/>
      <c r="G9" s="3">
        <v>0</v>
      </c>
      <c r="H9" s="3">
        <v>0</v>
      </c>
      <c r="I9" s="18">
        <f>D9*G9</f>
        <v>0</v>
      </c>
      <c r="J9" s="18">
        <f>D9*H9</f>
        <v>0</v>
      </c>
      <c r="K9" s="14"/>
      <c r="L9" s="14"/>
      <c r="M9" s="14"/>
    </row>
    <row r="10" spans="1:13" s="15" customFormat="1" ht="45">
      <c r="A10" s="3">
        <v>8</v>
      </c>
      <c r="B10" s="16" t="s">
        <v>98</v>
      </c>
      <c r="C10" s="16" t="s">
        <v>99</v>
      </c>
      <c r="D10" s="18">
        <v>1</v>
      </c>
      <c r="E10" s="16" t="s">
        <v>19</v>
      </c>
      <c r="F10" s="16"/>
      <c r="G10" s="3">
        <v>0</v>
      </c>
      <c r="H10" s="3">
        <v>0</v>
      </c>
      <c r="I10" s="18">
        <f>D10*G10</f>
        <v>0</v>
      </c>
      <c r="J10" s="18">
        <f>D10*H10</f>
        <v>0</v>
      </c>
      <c r="K10" s="14"/>
      <c r="L10" s="14"/>
      <c r="M10" s="14"/>
    </row>
    <row r="11" spans="1:13" s="15" customFormat="1" ht="45">
      <c r="A11" s="3">
        <v>9</v>
      </c>
      <c r="B11" s="16" t="s">
        <v>100</v>
      </c>
      <c r="C11" s="16" t="s">
        <v>101</v>
      </c>
      <c r="D11" s="18">
        <v>1</v>
      </c>
      <c r="E11" s="16" t="s">
        <v>19</v>
      </c>
      <c r="F11" s="16"/>
      <c r="G11" s="3">
        <v>0</v>
      </c>
      <c r="H11" s="3">
        <v>0</v>
      </c>
      <c r="I11" s="18">
        <f>D11*G11</f>
        <v>0</v>
      </c>
      <c r="J11" s="18">
        <f>D11*H11</f>
        <v>0</v>
      </c>
      <c r="K11" s="14"/>
      <c r="L11" s="14"/>
      <c r="M11" s="14"/>
    </row>
    <row r="12" spans="1:13" s="15" customFormat="1" ht="15">
      <c r="A12" s="3"/>
      <c r="B12" s="11"/>
      <c r="C12" s="16" t="s">
        <v>102</v>
      </c>
      <c r="D12" s="14"/>
      <c r="E12" s="14"/>
      <c r="F12" s="14"/>
      <c r="G12" s="3">
        <v>0</v>
      </c>
      <c r="H12" s="3">
        <v>0</v>
      </c>
      <c r="I12" s="14"/>
      <c r="J12" s="14"/>
      <c r="K12" s="14"/>
      <c r="L12" s="14"/>
      <c r="M12" s="14"/>
    </row>
    <row r="13" spans="1:13" s="15" customFormat="1" ht="45">
      <c r="A13" s="3">
        <v>10</v>
      </c>
      <c r="B13" s="16" t="s">
        <v>103</v>
      </c>
      <c r="C13" s="16" t="s">
        <v>104</v>
      </c>
      <c r="D13" s="18">
        <v>1</v>
      </c>
      <c r="E13" s="16" t="s">
        <v>19</v>
      </c>
      <c r="F13" s="16"/>
      <c r="G13" s="3">
        <v>0</v>
      </c>
      <c r="H13" s="3">
        <v>0</v>
      </c>
      <c r="I13" s="18">
        <f>D13*G13</f>
        <v>0</v>
      </c>
      <c r="J13" s="18">
        <f>D13*H13</f>
        <v>0</v>
      </c>
      <c r="K13" s="14"/>
      <c r="L13" s="14"/>
      <c r="M13" s="14"/>
    </row>
    <row r="14" spans="1:13" s="15" customFormat="1" ht="15">
      <c r="A14" s="3"/>
      <c r="B14" s="11"/>
      <c r="C14" s="16" t="s">
        <v>105</v>
      </c>
      <c r="D14" s="14"/>
      <c r="E14" s="14"/>
      <c r="F14" s="14"/>
      <c r="G14" s="3">
        <v>0</v>
      </c>
      <c r="H14" s="3">
        <v>0</v>
      </c>
      <c r="I14" s="14"/>
      <c r="J14" s="14"/>
      <c r="K14" s="14"/>
      <c r="L14" s="14"/>
      <c r="M14" s="14"/>
    </row>
    <row r="15" spans="1:13" s="15" customFormat="1" ht="33.75">
      <c r="A15" s="3">
        <v>11</v>
      </c>
      <c r="B15" s="16" t="s">
        <v>106</v>
      </c>
      <c r="C15" s="16" t="s">
        <v>107</v>
      </c>
      <c r="D15" s="18">
        <v>1</v>
      </c>
      <c r="E15" s="16" t="s">
        <v>19</v>
      </c>
      <c r="F15" s="16"/>
      <c r="G15" s="3">
        <v>0</v>
      </c>
      <c r="H15" s="3">
        <v>0</v>
      </c>
      <c r="I15" s="18">
        <f>D15*G15</f>
        <v>0</v>
      </c>
      <c r="J15" s="18">
        <f>D15*H15</f>
        <v>0</v>
      </c>
      <c r="K15" s="14"/>
      <c r="L15" s="14"/>
      <c r="M15" s="14"/>
    </row>
    <row r="16" spans="1:13" s="15" customFormat="1" ht="33.75">
      <c r="A16" s="3">
        <v>12</v>
      </c>
      <c r="B16" s="16" t="s">
        <v>108</v>
      </c>
      <c r="C16" s="16" t="s">
        <v>109</v>
      </c>
      <c r="D16" s="18">
        <v>1</v>
      </c>
      <c r="E16" s="16" t="s">
        <v>19</v>
      </c>
      <c r="F16" s="16"/>
      <c r="G16" s="3">
        <v>0</v>
      </c>
      <c r="H16" s="3">
        <v>0</v>
      </c>
      <c r="I16" s="18">
        <f>D16*G16</f>
        <v>0</v>
      </c>
      <c r="J16" s="18">
        <f>D16*H16</f>
        <v>0</v>
      </c>
      <c r="K16" s="14"/>
      <c r="L16" s="14"/>
      <c r="M16" s="14"/>
    </row>
    <row r="17" spans="1:13" s="15" customFormat="1" ht="33.75">
      <c r="A17" s="3">
        <v>13</v>
      </c>
      <c r="B17" s="16" t="s">
        <v>110</v>
      </c>
      <c r="C17" s="16" t="s">
        <v>111</v>
      </c>
      <c r="D17" s="18">
        <v>1</v>
      </c>
      <c r="E17" s="16" t="s">
        <v>19</v>
      </c>
      <c r="F17" s="16"/>
      <c r="G17" s="3">
        <v>0</v>
      </c>
      <c r="H17" s="3">
        <v>0</v>
      </c>
      <c r="I17" s="18">
        <f>D17*G17</f>
        <v>0</v>
      </c>
      <c r="J17" s="18">
        <f>D17*H17</f>
        <v>0</v>
      </c>
      <c r="K17" s="14"/>
      <c r="L17" s="14"/>
      <c r="M17" s="14"/>
    </row>
    <row r="18" spans="1:13" s="15" customFormat="1" ht="33.75">
      <c r="A18" s="3">
        <v>14</v>
      </c>
      <c r="B18" s="16" t="s">
        <v>112</v>
      </c>
      <c r="C18" s="16" t="s">
        <v>113</v>
      </c>
      <c r="D18" s="18">
        <v>1</v>
      </c>
      <c r="E18" s="16" t="s">
        <v>19</v>
      </c>
      <c r="F18" s="16"/>
      <c r="G18" s="3">
        <v>0</v>
      </c>
      <c r="H18" s="3">
        <v>0</v>
      </c>
      <c r="I18" s="18">
        <f>D18*G18</f>
        <v>0</v>
      </c>
      <c r="J18" s="18">
        <f>D18*H18</f>
        <v>0</v>
      </c>
      <c r="K18" s="14"/>
      <c r="L18" s="14"/>
      <c r="M18" s="14"/>
    </row>
    <row r="19" spans="1:13" s="15" customFormat="1" ht="45">
      <c r="A19" s="3">
        <v>15</v>
      </c>
      <c r="B19" s="16" t="s">
        <v>114</v>
      </c>
      <c r="C19" s="16" t="s">
        <v>115</v>
      </c>
      <c r="D19" s="18">
        <v>1</v>
      </c>
      <c r="E19" s="16" t="s">
        <v>19</v>
      </c>
      <c r="F19" s="16"/>
      <c r="G19" s="3">
        <v>0</v>
      </c>
      <c r="H19" s="3">
        <v>0</v>
      </c>
      <c r="I19" s="18">
        <f>D19*G19</f>
        <v>0</v>
      </c>
      <c r="J19" s="18">
        <f>D19*H19</f>
        <v>0</v>
      </c>
      <c r="K19" s="14"/>
      <c r="L19" s="14"/>
      <c r="M19" s="14"/>
    </row>
    <row r="20" spans="1:13" s="7" customFormat="1" ht="14.25">
      <c r="C20" s="7" t="s">
        <v>25</v>
      </c>
      <c r="I20" s="8">
        <f>ROUND(SUM(I2:I19),0)</f>
        <v>0</v>
      </c>
      <c r="J20" s="8">
        <f>ROUND(SUM(J2:J19),0)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Épületgépészeti szerelvények és berendezések szerelése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Főösszesítő</vt:lpstr>
      <vt:lpstr>Munkanem összesítő</vt:lpstr>
      <vt:lpstr>33.</vt:lpstr>
      <vt:lpstr>44.</vt:lpstr>
      <vt:lpstr>71</vt:lpstr>
      <vt:lpstr>81.</vt:lpstr>
      <vt:lpstr>82.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Lalikapitany</cp:lastModifiedBy>
  <dcterms:created xsi:type="dcterms:W3CDTF">2017-08-02T21:22:00Z</dcterms:created>
  <dcterms:modified xsi:type="dcterms:W3CDTF">2017-11-10T13:14:15Z</dcterms:modified>
</cp:coreProperties>
</file>